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ebastian\Desktop\SUBIR\4-66)\"/>
    </mc:Choice>
  </mc:AlternateContent>
  <xr:revisionPtr revIDLastSave="0" documentId="13_ncr:1_{1E463551-25C9-40B4-A823-CD0BC8E0F3A1}" xr6:coauthVersionLast="47" xr6:coauthVersionMax="47" xr10:uidLastSave="{00000000-0000-0000-0000-000000000000}"/>
  <bookViews>
    <workbookView xWindow="20370" yWindow="-120" windowWidth="21840" windowHeight="13020" xr2:uid="{00000000-000D-0000-FFFF-FFFF00000000}"/>
  </bookViews>
  <sheets>
    <sheet name="APROVECH. RES. ORGANICO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zS/Ziy50M7PMExtc8NGfwNx4UeA=="/>
    </ext>
  </extLst>
</workbook>
</file>

<file path=xl/calcChain.xml><?xml version="1.0" encoding="utf-8"?>
<calcChain xmlns="http://schemas.openxmlformats.org/spreadsheetml/2006/main">
  <c r="C51" i="4" l="1"/>
  <c r="D51" i="4"/>
  <c r="E51" i="4"/>
  <c r="F51" i="4"/>
  <c r="G51" i="4"/>
  <c r="H51" i="4"/>
  <c r="I51" i="4"/>
  <c r="J51" i="4"/>
  <c r="K51" i="4"/>
  <c r="L51" i="4"/>
  <c r="M51" i="4"/>
  <c r="N51" i="4"/>
  <c r="N48" i="4"/>
  <c r="N35" i="4"/>
  <c r="N34" i="4"/>
  <c r="D13" i="4"/>
  <c r="D15" i="4"/>
  <c r="D17" i="4"/>
  <c r="D19" i="4"/>
  <c r="N27" i="4"/>
  <c r="N28" i="4"/>
  <c r="B29" i="4"/>
  <c r="C29" i="4"/>
  <c r="D29" i="4"/>
  <c r="E29" i="4"/>
  <c r="F29" i="4"/>
  <c r="G29" i="4"/>
  <c r="H29" i="4"/>
  <c r="I29" i="4"/>
  <c r="J29" i="4"/>
  <c r="K29" i="4"/>
  <c r="L29" i="4"/>
  <c r="M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B36" i="4"/>
  <c r="C36" i="4"/>
  <c r="D36" i="4"/>
  <c r="E36" i="4"/>
  <c r="F36" i="4"/>
  <c r="G36" i="4"/>
  <c r="H36" i="4"/>
  <c r="I36" i="4"/>
  <c r="J36" i="4"/>
  <c r="K36" i="4"/>
  <c r="L36" i="4"/>
  <c r="M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N41" i="4"/>
  <c r="N42" i="4"/>
  <c r="B43" i="4"/>
  <c r="C43" i="4"/>
  <c r="D43" i="4"/>
  <c r="E43" i="4"/>
  <c r="F43" i="4"/>
  <c r="G43" i="4"/>
  <c r="H43" i="4"/>
  <c r="I43" i="4"/>
  <c r="J43" i="4"/>
  <c r="K43" i="4"/>
  <c r="L43" i="4"/>
  <c r="M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N49" i="4"/>
  <c r="B50" i="4"/>
  <c r="C50" i="4"/>
  <c r="D50" i="4"/>
  <c r="E50" i="4"/>
  <c r="F50" i="4"/>
  <c r="G50" i="4"/>
  <c r="H50" i="4"/>
  <c r="I50" i="4"/>
  <c r="J50" i="4"/>
  <c r="K50" i="4"/>
  <c r="L50" i="4"/>
  <c r="M50" i="4"/>
  <c r="B51" i="4"/>
  <c r="N29" i="4" l="1"/>
  <c r="N50" i="4"/>
  <c r="N36" i="4"/>
  <c r="N43" i="4"/>
</calcChain>
</file>

<file path=xl/sharedStrings.xml><?xml version="1.0" encoding="utf-8"?>
<sst xmlns="http://schemas.openxmlformats.org/spreadsheetml/2006/main" count="156" uniqueCount="90">
  <si>
    <t>META</t>
  </si>
  <si>
    <t>CUMPLE</t>
  </si>
  <si>
    <t>ANÁLISIS</t>
  </si>
  <si>
    <t>FICHA TÉCNICA DE INDICADORES DE GESTIÓN</t>
  </si>
  <si>
    <t>Código: FO01-PG-19</t>
  </si>
  <si>
    <t>Versión: 02</t>
  </si>
  <si>
    <t>Fecha: 24/01/2024</t>
  </si>
  <si>
    <t>OBJETIVO:</t>
  </si>
  <si>
    <t>ESTRUCTURA DEL INDICADOR</t>
  </si>
  <si>
    <t>NOMBRE DEL INDICADOR:</t>
  </si>
  <si>
    <t>PROCESO:</t>
  </si>
  <si>
    <t>Aseo</t>
  </si>
  <si>
    <t>RESPONSABLE:</t>
  </si>
  <si>
    <t>Calcular:</t>
  </si>
  <si>
    <t>T.A. Aseo</t>
  </si>
  <si>
    <t>Analizar:</t>
  </si>
  <si>
    <t>Dir. Aseo</t>
  </si>
  <si>
    <t>CONOCER EL RESULTADO:</t>
  </si>
  <si>
    <t>Gerencia General, Líderes de Proceso, Director de Aseo, T.A. Aseo, Entes de Control.</t>
  </si>
  <si>
    <t>RANGOS DE MEDICIÓN Y META 2021</t>
  </si>
  <si>
    <t>&lt;=</t>
  </si>
  <si>
    <t>&gt;</t>
  </si>
  <si>
    <t>NO CUMPLE</t>
  </si>
  <si>
    <t>RANGOS DE MEDICIÓN Y META 2022</t>
  </si>
  <si>
    <t>RANGOS DE MEDICIÓN Y META 2023</t>
  </si>
  <si>
    <t>RANGOS DE MEDICIÓN Y META 2024</t>
  </si>
  <si>
    <t>ORIGEN DE LA INFORMACIÓN:</t>
  </si>
  <si>
    <t>FÓRMULA:</t>
  </si>
  <si>
    <t>k=</t>
  </si>
  <si>
    <t>TÉCNICA ESTADÍSTICA:</t>
  </si>
  <si>
    <t>Gráfico de barras</t>
  </si>
  <si>
    <t>FRECUENCIA:</t>
  </si>
  <si>
    <t>Mensual</t>
  </si>
  <si>
    <t>TENDENCIA:</t>
  </si>
  <si>
    <t>UNIDAD DE MEDIDA:</t>
  </si>
  <si>
    <t>%</t>
  </si>
  <si>
    <t>TIPO DE INDICADOR:</t>
  </si>
  <si>
    <t>Eficacia</t>
  </si>
  <si>
    <t>AÑO 2021</t>
  </si>
  <si>
    <t>PARÁMETROS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</si>
  <si>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</si>
  <si>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</si>
  <si>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</si>
  <si>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</si>
  <si>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</si>
  <si>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</si>
  <si>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</si>
  <si>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</si>
  <si>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</si>
  <si>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</si>
  <si>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</si>
  <si>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</si>
  <si>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2021</t>
  </si>
  <si>
    <t>Total Residuos</t>
  </si>
  <si>
    <t>Meta</t>
  </si>
  <si>
    <t>AÑO 2022</t>
  </si>
  <si>
    <t>TOTAL 2022</t>
  </si>
  <si>
    <t>AÑO 2023</t>
  </si>
  <si>
    <t>TOTAL 2023</t>
  </si>
  <si>
    <t>AÑO 2024</t>
  </si>
  <si>
    <t>TOTAL 2024</t>
  </si>
  <si>
    <t>GRÁFICA DEL INDICADOR</t>
  </si>
  <si>
    <t xml:space="preserve">AÑO </t>
  </si>
  <si>
    <t>ACCIONES DE MEJORA</t>
  </si>
  <si>
    <t>Aprovechamiento R.O.</t>
  </si>
  <si>
    <t>Res. ORGÁNICOS Aprove.</t>
  </si>
  <si>
    <t>Ascendente</t>
  </si>
  <si>
    <t>( Residuos ORGÁNICOS Aprovechados (KG) / Total Residuos (KG)) x  100</t>
  </si>
  <si>
    <t>Aprovechamiento residuos ORGÁNICOS</t>
  </si>
  <si>
    <t>Cumplir la meta por encima del 14% de aprovechamiento de residuos organicos</t>
  </si>
  <si>
    <t>Cumplir la meta por encima del 15% de aprovechamiento de residuos organicos</t>
  </si>
  <si>
    <t>Cumplir la meta por encima del 16% de aprovechamiento de residuos organicos</t>
  </si>
  <si>
    <t>Cumplir la meta por encima del 17% de aprovechamiento de residuos organicos</t>
  </si>
  <si>
    <r>
      <t xml:space="preserve">Mitigar disposición final de residuos ORGÁNICOS dispuestos en el relleno sanitario de </t>
    </r>
    <r>
      <rPr>
        <b/>
        <sz val="11"/>
        <color rgb="FF000000"/>
        <rFont val="Century Gothic"/>
        <family val="2"/>
      </rPr>
      <t>EMPRESAS PÚBLICAS DE LA CEJA E.S.P</t>
    </r>
  </si>
  <si>
    <t xml:space="preserve">Caracterización Residuos </t>
  </si>
  <si>
    <r>
      <rPr>
        <b/>
        <sz val="11"/>
        <color theme="1"/>
        <rFont val="Century Gothic"/>
        <family val="2"/>
      </rPr>
      <t>Resultado Total:</t>
    </r>
    <r>
      <rPr>
        <sz val="11"/>
        <color theme="1"/>
        <rFont val="Century Gothic"/>
        <family val="2"/>
      </rPr>
      <t xml:space="preserve"> 19,8%</t>
    </r>
  </si>
  <si>
    <t>Se cumplió la meta durante todo el año, superando el 14%. El aprovechamiento más bajo fue en septiembre (14.8%) y el más alto en noviembre (26.3%).</t>
  </si>
  <si>
    <r>
      <rPr>
        <b/>
        <sz val="11"/>
        <color theme="1"/>
        <rFont val="Century Gothic"/>
        <family val="2"/>
      </rPr>
      <t>Meta</t>
    </r>
    <r>
      <rPr>
        <sz val="11"/>
        <color theme="1"/>
        <rFont val="Century Gothic"/>
        <family val="2"/>
      </rPr>
      <t>: 14% (Se cumple si el aprovechamiento está por encima del 14%)</t>
    </r>
  </si>
  <si>
    <r>
      <rPr>
        <b/>
        <sz val="11"/>
        <color theme="1"/>
        <rFont val="Century Gothic"/>
        <family val="2"/>
      </rPr>
      <t>Meta:</t>
    </r>
    <r>
      <rPr>
        <sz val="11"/>
        <color theme="1"/>
        <rFont val="Century Gothic"/>
        <family val="2"/>
      </rPr>
      <t xml:space="preserve"> 15% (Se cumple si el aprovechamiento está por encima del 15%)</t>
    </r>
  </si>
  <si>
    <r>
      <rPr>
        <b/>
        <sz val="11"/>
        <color theme="1"/>
        <rFont val="Century Gothic"/>
        <family val="2"/>
      </rPr>
      <t>Meta:</t>
    </r>
    <r>
      <rPr>
        <sz val="11"/>
        <color theme="1"/>
        <rFont val="Century Gothic"/>
        <family val="2"/>
      </rPr>
      <t xml:space="preserve"> 16% (Se cumple si el aprovechamiento está por encima del 16%)</t>
    </r>
  </si>
  <si>
    <r>
      <rPr>
        <b/>
        <sz val="11"/>
        <color theme="1"/>
        <rFont val="Century Gothic"/>
        <family val="2"/>
      </rPr>
      <t>Promedio Anual:</t>
    </r>
    <r>
      <rPr>
        <sz val="11"/>
        <color theme="1"/>
        <rFont val="Century Gothic"/>
        <family val="2"/>
      </rPr>
      <t xml:space="preserve"> 18,5%</t>
    </r>
  </si>
  <si>
    <t>La meta se alcanzó durante todo el año. El aprovechamiento fue menor en febrero (15.2%) y marzo (16.5%), pero mejoró notablemente en agosto (22.3%) y octubre (20.8%).</t>
  </si>
  <si>
    <r>
      <rPr>
        <b/>
        <sz val="11"/>
        <color theme="1"/>
        <rFont val="Century Gothic"/>
        <family val="2"/>
      </rPr>
      <t>Promedio Anual</t>
    </r>
    <r>
      <rPr>
        <sz val="11"/>
        <color theme="1"/>
        <rFont val="Century Gothic"/>
        <family val="2"/>
      </rPr>
      <t>: 14,3%</t>
    </r>
  </si>
  <si>
    <t>No se cumplió la meta. Hubo meses críticos como noviembre (10.7%) y diciembre (2.6%), mientras que en marzo se alcanzó un pico de 18.1%. La tendencia general muestra una disminución en el aprovechamiento respecto a años anteriores</t>
  </si>
  <si>
    <t>Este año marcó un inicio positivo en la tendencia ascendente del indicador, logrando cumplir y superar las expectativas planteadas</t>
  </si>
  <si>
    <t>Se mantuvo un cumplimiento constante de la meta del 15% durante todo el año. Esto demuestra una mejora en la gestión del aprovechamiento respecto a 2021</t>
  </si>
  <si>
    <t>La disminución en el porcentaje de aprovechamiento en comparación con años anteriores sugiere que hubo dificultades operativas, como posibles fallas en la recolección o tratamiento de residuos, o un aumento desproporcionado en la cantidad total de residuos</t>
  </si>
  <si>
    <t>Considerar la adquisición de tecnología adicional para mejorar el tratamiento y aprovechamiento de residuos, optimizando los picos en la producción y gestión de residuos</t>
  </si>
  <si>
    <t>Brindar capacitaciones periódicas al personal operativo para asegurar una comprensión adecuada de las mejores prácticas en el manejo de residuos orgánicos.</t>
  </si>
  <si>
    <t>Realizar un análisis exhaustivo para identificar las causas del bajo rendimiento, especialmente en diciembre, como fallos operativos, falta de recursos, o problemas logísticos.
Desarrollar un plan de contingencia para evitar caídas tan pronunciadas en el aprovechamiento, incluyendo la preparación para picos en la cantidad de residuos o fallos en la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</si>
</sst>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"/>
    <numFmt numFmtId="166" formatCode="0.0%"/>
  </numFmts>
  <fonts count="11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8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8DB3E2"/>
        <bgColor rgb="FF8DB3E2"/>
      </patternFill>
    </fill>
    <fill>
      <patternFill patternType="solid">
        <fgColor rgb="FFD8D8D8"/>
        <bgColor rgb="FFD8D8D8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A5A5A5"/>
      </left>
      <right style="thin">
        <color rgb="FFA5A5A5"/>
      </right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90">
    <xf numFmtId="0" fontId="0" fillId="0" borderId="0" xfId="0"/>
    <xf numFmtId="164" fontId="3" fillId="0" borderId="5" xfId="2" applyNumberFormat="1" applyFont="1" applyBorder="1" applyAlignment="1">
      <alignment horizontal="left" vertical="center"/>
    </xf>
    <xf numFmtId="0" fontId="3" fillId="0" borderId="1" xfId="2" applyFont="1"/>
    <xf numFmtId="0" fontId="3" fillId="0" borderId="11" xfId="2" applyFont="1" applyBorder="1" applyAlignment="1">
      <alignment vertical="center"/>
    </xf>
    <xf numFmtId="9" fontId="3" fillId="2" borderId="11" xfId="2" applyNumberFormat="1" applyFont="1" applyFill="1" applyBorder="1" applyAlignment="1">
      <alignment horizontal="right" vertical="center"/>
    </xf>
    <xf numFmtId="9" fontId="3" fillId="0" borderId="12" xfId="2" applyNumberFormat="1" applyFont="1" applyBorder="1" applyAlignment="1">
      <alignment horizontal="left"/>
    </xf>
    <xf numFmtId="9" fontId="3" fillId="2" borderId="12" xfId="2" applyNumberFormat="1" applyFont="1" applyFill="1" applyBorder="1" applyAlignment="1">
      <alignment horizontal="left"/>
    </xf>
    <xf numFmtId="0" fontId="8" fillId="2" borderId="11" xfId="2" applyFont="1" applyFill="1" applyBorder="1" applyAlignment="1">
      <alignment horizontal="right" vertical="center"/>
    </xf>
    <xf numFmtId="3" fontId="8" fillId="2" borderId="12" xfId="2" applyNumberFormat="1" applyFont="1" applyFill="1" applyBorder="1" applyAlignment="1">
      <alignment horizontal="left" vertical="center"/>
    </xf>
    <xf numFmtId="0" fontId="6" fillId="0" borderId="5" xfId="2" applyFont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9" fillId="0" borderId="5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66" fontId="9" fillId="0" borderId="5" xfId="2" applyNumberFormat="1" applyFont="1" applyBorder="1" applyAlignment="1">
      <alignment horizontal="center" vertical="center"/>
    </xf>
    <xf numFmtId="9" fontId="6" fillId="0" borderId="5" xfId="2" applyNumberFormat="1" applyFont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3" fillId="0" borderId="13" xfId="2" applyFont="1" applyBorder="1" applyAlignment="1">
      <alignment vertical="center"/>
    </xf>
    <xf numFmtId="0" fontId="6" fillId="7" borderId="5" xfId="2" applyFont="1" applyFill="1" applyBorder="1" applyAlignment="1">
      <alignment horizontal="center" vertical="center"/>
    </xf>
    <xf numFmtId="0" fontId="6" fillId="7" borderId="15" xfId="2" applyFont="1" applyFill="1" applyBorder="1" applyAlignment="1">
      <alignment horizontal="center" vertical="center"/>
    </xf>
    <xf numFmtId="0" fontId="9" fillId="0" borderId="1" xfId="2" applyFont="1"/>
    <xf numFmtId="0" fontId="8" fillId="7" borderId="5" xfId="2" applyFont="1" applyFill="1" applyBorder="1" applyAlignment="1">
      <alignment horizontal="center" vertical="center"/>
    </xf>
    <xf numFmtId="0" fontId="8" fillId="7" borderId="15" xfId="2" applyFont="1" applyFill="1" applyBorder="1" applyAlignment="1">
      <alignment horizontal="center" vertical="center"/>
    </xf>
    <xf numFmtId="165" fontId="10" fillId="4" borderId="5" xfId="2" applyNumberFormat="1" applyFont="1" applyFill="1" applyBorder="1" applyAlignment="1">
      <alignment vertical="center"/>
    </xf>
    <xf numFmtId="3" fontId="10" fillId="5" borderId="5" xfId="2" applyNumberFormat="1" applyFont="1" applyFill="1" applyBorder="1" applyAlignment="1">
      <alignment vertical="center"/>
    </xf>
    <xf numFmtId="0" fontId="8" fillId="0" borderId="11" xfId="2" applyFont="1" applyBorder="1" applyAlignment="1">
      <alignment horizontal="right" vertical="center"/>
    </xf>
    <xf numFmtId="0" fontId="4" fillId="0" borderId="12" xfId="2" applyFont="1" applyBorder="1"/>
    <xf numFmtId="0" fontId="3" fillId="0" borderId="11" xfId="2" applyFont="1" applyBorder="1" applyAlignment="1">
      <alignment horizontal="left" vertical="center"/>
    </xf>
    <xf numFmtId="0" fontId="3" fillId="10" borderId="11" xfId="2" applyFont="1" applyFill="1" applyBorder="1" applyAlignment="1">
      <alignment horizontal="left" vertical="center"/>
    </xf>
    <xf numFmtId="0" fontId="4" fillId="11" borderId="13" xfId="2" applyFont="1" applyFill="1" applyBorder="1"/>
    <xf numFmtId="0" fontId="4" fillId="11" borderId="12" xfId="2" applyFont="1" applyFill="1" applyBorder="1"/>
    <xf numFmtId="0" fontId="3" fillId="2" borderId="11" xfId="2" applyFont="1" applyFill="1" applyBorder="1" applyAlignment="1">
      <alignment horizontal="left" vertical="center" wrapText="1"/>
    </xf>
    <xf numFmtId="0" fontId="4" fillId="0" borderId="13" xfId="2" applyFont="1" applyBorder="1"/>
    <xf numFmtId="0" fontId="8" fillId="9" borderId="11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4" fillId="0" borderId="3" xfId="2" applyFont="1" applyBorder="1"/>
    <xf numFmtId="0" fontId="4" fillId="0" borderId="6" xfId="2" applyFont="1" applyBorder="1"/>
    <xf numFmtId="0" fontId="4" fillId="0" borderId="7" xfId="2" applyFont="1" applyBorder="1"/>
    <xf numFmtId="0" fontId="4" fillId="0" borderId="8" xfId="2" applyFont="1" applyBorder="1"/>
    <xf numFmtId="0" fontId="4" fillId="0" borderId="9" xfId="2" applyFont="1" applyBorder="1"/>
    <xf numFmtId="0" fontId="5" fillId="0" borderId="2" xfId="2" applyFont="1" applyBorder="1" applyAlignment="1">
      <alignment horizontal="center" vertical="center" wrapText="1"/>
    </xf>
    <xf numFmtId="0" fontId="4" fillId="0" borderId="4" xfId="2" applyFont="1" applyBorder="1"/>
    <xf numFmtId="0" fontId="3" fillId="0" borderId="1" xfId="2" applyFont="1"/>
    <xf numFmtId="0" fontId="4" fillId="0" borderId="10" xfId="2" applyFont="1" applyBorder="1"/>
    <xf numFmtId="0" fontId="3" fillId="0" borderId="1" xfId="2" applyFont="1" applyAlignment="1">
      <alignment horizontal="center"/>
    </xf>
    <xf numFmtId="0" fontId="8" fillId="3" borderId="11" xfId="2" applyFont="1" applyFill="1" applyBorder="1" applyAlignment="1">
      <alignment horizontal="center" vertical="center"/>
    </xf>
    <xf numFmtId="0" fontId="3" fillId="0" borderId="11" xfId="2" applyFont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center" vertical="center" wrapText="1"/>
    </xf>
    <xf numFmtId="0" fontId="4" fillId="0" borderId="15" xfId="2" applyFont="1" applyBorder="1"/>
    <xf numFmtId="3" fontId="3" fillId="2" borderId="2" xfId="2" applyNumberFormat="1" applyFont="1" applyFill="1" applyBorder="1" applyAlignment="1">
      <alignment horizontal="left" vertical="center"/>
    </xf>
    <xf numFmtId="0" fontId="4" fillId="0" borderId="4" xfId="2" applyFont="1" applyBorder="1" applyAlignment="1">
      <alignment horizontal="left"/>
    </xf>
    <xf numFmtId="0" fontId="4" fillId="0" borderId="3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4" fillId="0" borderId="10" xfId="2" applyFont="1" applyBorder="1" applyAlignment="1">
      <alignment horizontal="left"/>
    </xf>
    <xf numFmtId="0" fontId="4" fillId="0" borderId="9" xfId="2" applyFont="1" applyBorder="1" applyAlignment="1">
      <alignment horizontal="left"/>
    </xf>
    <xf numFmtId="0" fontId="8" fillId="0" borderId="2" xfId="2" applyFont="1" applyBorder="1" applyAlignment="1">
      <alignment horizontal="right" vertical="center" wrapText="1"/>
    </xf>
    <xf numFmtId="0" fontId="3" fillId="0" borderId="11" xfId="2" applyFont="1" applyBorder="1" applyAlignment="1">
      <alignment vertical="center"/>
    </xf>
    <xf numFmtId="0" fontId="3" fillId="0" borderId="11" xfId="2" applyFont="1" applyBorder="1" applyAlignment="1">
      <alignment horizontal="center" vertical="center"/>
    </xf>
    <xf numFmtId="0" fontId="3" fillId="0" borderId="13" xfId="2" applyFont="1" applyBorder="1" applyAlignment="1">
      <alignment horizontal="left" vertical="center"/>
    </xf>
    <xf numFmtId="0" fontId="3" fillId="0" borderId="13" xfId="2" applyFont="1" applyBorder="1" applyAlignment="1">
      <alignment horizontal="center"/>
    </xf>
    <xf numFmtId="0" fontId="3" fillId="0" borderId="8" xfId="2" applyFont="1" applyBorder="1"/>
    <xf numFmtId="0" fontId="8" fillId="3" borderId="2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center"/>
    </xf>
    <xf numFmtId="0" fontId="3" fillId="0" borderId="16" xfId="2" applyFont="1" applyBorder="1" applyAlignment="1">
      <alignment horizontal="left"/>
    </xf>
    <xf numFmtId="0" fontId="3" fillId="0" borderId="16" xfId="2" applyFont="1" applyBorder="1" applyAlignment="1">
      <alignment horizontal="justify" vertical="center" wrapText="1"/>
    </xf>
    <xf numFmtId="0" fontId="4" fillId="0" borderId="16" xfId="2" applyFont="1" applyBorder="1" applyAlignment="1">
      <alignment horizontal="justify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8" fillId="8" borderId="11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left" vertical="center" wrapText="1"/>
    </xf>
    <xf numFmtId="0" fontId="4" fillId="0" borderId="16" xfId="2" applyFont="1" applyBorder="1" applyAlignment="1">
      <alignment horizontal="left"/>
    </xf>
    <xf numFmtId="0" fontId="4" fillId="0" borderId="17" xfId="2" applyFont="1" applyBorder="1" applyAlignment="1">
      <alignment horizontal="justify" vertical="center"/>
    </xf>
    <xf numFmtId="0" fontId="4" fillId="0" borderId="17" xfId="2" applyFont="1" applyBorder="1" applyAlignment="1">
      <alignment horizontal="left"/>
    </xf>
    <xf numFmtId="0" fontId="3" fillId="0" borderId="17" xfId="2" applyFont="1" applyBorder="1" applyAlignment="1">
      <alignment horizontal="left"/>
    </xf>
    <xf numFmtId="0" fontId="3" fillId="0" borderId="2" xfId="2" applyFont="1" applyBorder="1" applyAlignment="1">
      <alignment horizontal="left" vertical="center"/>
    </xf>
    <xf numFmtId="0" fontId="8" fillId="6" borderId="8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right" vertical="center"/>
    </xf>
    <xf numFmtId="0" fontId="6" fillId="0" borderId="13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3" fillId="0" borderId="17" xfId="2" applyFont="1" applyBorder="1" applyAlignment="1">
      <alignment horizontal="left" vertical="center" wrapText="1"/>
    </xf>
    <xf numFmtId="0" fontId="3" fillId="0" borderId="16" xfId="2" applyFont="1" applyBorder="1" applyAlignment="1">
      <alignment horizontal="left" vertical="top" wrapText="1"/>
    </xf>
    <xf numFmtId="0" fontId="3" fillId="0" borderId="18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66FF66"/>
          <bgColor rgb="FF66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APROVECHAMIENTO RES. ORGÁNICOS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627961794031944E-2"/>
          <c:y val="0.13143807148794681"/>
          <c:w val="0.94351836185766036"/>
          <c:h val="0.71112716895425476"/>
        </c:manualLayout>
      </c:layout>
      <c:barChart>
        <c:barDir val="col"/>
        <c:grouping val="clustered"/>
        <c:varyColors val="1"/>
        <c:ser>
          <c:idx val="0"/>
          <c:order val="0"/>
          <c:tx>
            <c:v>Aprovechamiento R.O.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'APROVECH. RES. ORGANICOS'!$B$47:$M$47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'APROVECH. RES. ORGANICOS'!$B$50:$M$50</c:f>
              <c:numCache>
                <c:formatCode>0.0%</c:formatCode>
                <c:ptCount val="12"/>
                <c:pt idx="0">
                  <c:v>1.5176644026746696E-2</c:v>
                </c:pt>
                <c:pt idx="1">
                  <c:v>0.46329075309818873</c:v>
                </c:pt>
                <c:pt idx="2">
                  <c:v>0.45964905965985781</c:v>
                </c:pt>
                <c:pt idx="3">
                  <c:v>0.48664034375107623</c:v>
                </c:pt>
                <c:pt idx="4">
                  <c:v>0.41412817165156118</c:v>
                </c:pt>
                <c:pt idx="5">
                  <c:v>0.42510741982812827</c:v>
                </c:pt>
                <c:pt idx="6">
                  <c:v>0.40722820626052009</c:v>
                </c:pt>
                <c:pt idx="7">
                  <c:v>0.36157363904028067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D-407B-9C1B-85EDD9D7A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526160"/>
        <c:axId val="402527336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'APROVECH. RES. ORGANICOS'!$B$47:$M$47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'APROVECH. RES. ORGANICOS'!$B$51:$M$51</c:f>
              <c:numCache>
                <c:formatCode>0%</c:formatCode>
                <c:ptCount val="12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  <c:pt idx="4">
                  <c:v>0.17</c:v>
                </c:pt>
                <c:pt idx="5">
                  <c:v>0.17</c:v>
                </c:pt>
                <c:pt idx="6">
                  <c:v>0.17</c:v>
                </c:pt>
                <c:pt idx="7">
                  <c:v>0.17</c:v>
                </c:pt>
                <c:pt idx="8">
                  <c:v>0.17</c:v>
                </c:pt>
                <c:pt idx="9">
                  <c:v>0.17</c:v>
                </c:pt>
                <c:pt idx="10">
                  <c:v>0.17</c:v>
                </c:pt>
                <c:pt idx="11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D-407B-9C1B-85EDD9D7A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526160"/>
        <c:axId val="402527336"/>
      </c:lineChart>
      <c:catAx>
        <c:axId val="402526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2527336"/>
        <c:crosses val="autoZero"/>
        <c:auto val="1"/>
        <c:lblAlgn val="ctr"/>
        <c:lblOffset val="100"/>
        <c:noMultiLvlLbl val="1"/>
      </c:catAx>
      <c:valAx>
        <c:axId val="4025273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crossAx val="40252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SEGUIMIENTO ANUAL 21-22-23-24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4"/>
              <c:pt idx="0">
                <c:v>2021</c:v>
              </c:pt>
              <c:pt idx="1">
                <c:v>2022</c:v>
              </c:pt>
              <c:pt idx="2">
                <c:v>2023</c:v>
              </c:pt>
              <c:pt idx="3">
                <c:v>2024</c:v>
              </c:pt>
            </c:numLit>
          </c:cat>
          <c:val>
            <c:numRef>
              <c:f>('APROVECH. RES. ORGANICOS'!$N$29,'APROVECH. RES. ORGANICOS'!$N$36,'APROVECH. RES. ORGANICOS'!$N$43,'APROVECH. RES. ORGANICOS'!$N$50)</c:f>
              <c:numCache>
                <c:formatCode>0.0%</c:formatCode>
                <c:ptCount val="4"/>
                <c:pt idx="0">
                  <c:v>0.19753619298814584</c:v>
                </c:pt>
                <c:pt idx="1">
                  <c:v>0.18484620317260211</c:v>
                </c:pt>
                <c:pt idx="2">
                  <c:v>0.14316738657626862</c:v>
                </c:pt>
                <c:pt idx="3">
                  <c:v>0.37685755605548477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C-4F91-8261-68B4A6B31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526552"/>
        <c:axId val="402526944"/>
      </c:lineChart>
      <c:catAx>
        <c:axId val="402526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2526944"/>
        <c:crosses val="autoZero"/>
        <c:auto val="1"/>
        <c:lblAlgn val="ctr"/>
        <c:lblOffset val="100"/>
        <c:noMultiLvlLbl val="0"/>
      </c:catAx>
      <c:valAx>
        <c:axId val="4025269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02526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52</xdr:row>
      <xdr:rowOff>247650</xdr:rowOff>
    </xdr:from>
    <xdr:ext cx="6915150" cy="3819525"/>
    <xdr:graphicFrame macro="">
      <xdr:nvGraphicFramePr>
        <xdr:cNvPr id="2" name="Chart 16" title="Gráfico">
          <a:extLst>
            <a:ext uri="{FF2B5EF4-FFF2-40B4-BE49-F238E27FC236}">
              <a16:creationId xmlns:a16="http://schemas.microsoft.com/office/drawing/2014/main" id="{F45DD045-F1D1-4C09-91E2-C5F8AC9A2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666750</xdr:colOff>
      <xdr:row>0</xdr:row>
      <xdr:rowOff>57150</xdr:rowOff>
    </xdr:from>
    <xdr:ext cx="1076325" cy="647700"/>
    <xdr:pic>
      <xdr:nvPicPr>
        <xdr:cNvPr id="4" name="image8.jpg">
          <a:extLst>
            <a:ext uri="{FF2B5EF4-FFF2-40B4-BE49-F238E27FC236}">
              <a16:creationId xmlns:a16="http://schemas.microsoft.com/office/drawing/2014/main" id="{8B89B0ED-F9E1-4ED5-B413-9B34B732472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8775" y="247650"/>
          <a:ext cx="1076325" cy="647700"/>
        </a:xfrm>
        <a:prstGeom prst="rect">
          <a:avLst/>
        </a:prstGeom>
        <a:noFill/>
      </xdr:spPr>
    </xdr:pic>
    <xdr:clientData fLocksWithSheet="0"/>
  </xdr:oneCellAnchor>
  <xdr:twoCellAnchor>
    <xdr:from>
      <xdr:col>8</xdr:col>
      <xdr:colOff>200025</xdr:colOff>
      <xdr:row>52</xdr:row>
      <xdr:rowOff>238124</xdr:rowOff>
    </xdr:from>
    <xdr:to>
      <xdr:col>13</xdr:col>
      <xdr:colOff>1238250</xdr:colOff>
      <xdr:row>52</xdr:row>
      <xdr:rowOff>4048125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36AA080-3D24-0245-39E0-4F858D1D8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0</xdr:rowOff>
        </xdr:from>
        <xdr:to>
          <xdr:col>8</xdr:col>
          <xdr:colOff>352425</xdr:colOff>
          <xdr:row>72</xdr:row>
          <xdr:rowOff>28575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N77"/>
  <sheetViews>
    <sheetView tabSelected="1" zoomScaleNormal="100" workbookViewId="0">
      <selection activeCell="I72" sqref="I72"/>
    </sheetView>
  </sheetViews>
  <sheetFormatPr baseColWidth="10" defaultColWidth="12.625" defaultRowHeight="15" customHeight="1" x14ac:dyDescent="0.3"/>
  <cols>
    <col min="1" max="1" width="21.75" style="2" customWidth="1"/>
    <col min="2" max="13" width="10.625" style="2" customWidth="1"/>
    <col min="14" max="14" width="19.375" style="2" customWidth="1"/>
    <col min="15" max="16384" width="12.625" style="2"/>
  </cols>
  <sheetData>
    <row r="1" spans="1:14" ht="15.75" customHeight="1" x14ac:dyDescent="0.3">
      <c r="A1" s="33"/>
      <c r="B1" s="34"/>
      <c r="C1" s="39" t="s">
        <v>3</v>
      </c>
      <c r="D1" s="40"/>
      <c r="E1" s="40"/>
      <c r="F1" s="40"/>
      <c r="G1" s="40"/>
      <c r="H1" s="40"/>
      <c r="I1" s="40"/>
      <c r="J1" s="40"/>
      <c r="K1" s="40"/>
      <c r="L1" s="40"/>
      <c r="M1" s="34"/>
      <c r="N1" s="1" t="s">
        <v>4</v>
      </c>
    </row>
    <row r="2" spans="1:14" ht="20.25" customHeight="1" x14ac:dyDescent="0.3">
      <c r="A2" s="35"/>
      <c r="B2" s="36"/>
      <c r="C2" s="35"/>
      <c r="D2" s="41"/>
      <c r="E2" s="41"/>
      <c r="F2" s="41"/>
      <c r="G2" s="41"/>
      <c r="H2" s="41"/>
      <c r="I2" s="41"/>
      <c r="J2" s="41"/>
      <c r="K2" s="41"/>
      <c r="L2" s="41"/>
      <c r="M2" s="36"/>
      <c r="N2" s="1" t="s">
        <v>5</v>
      </c>
    </row>
    <row r="3" spans="1:14" ht="21.75" customHeight="1" x14ac:dyDescent="0.3">
      <c r="A3" s="37"/>
      <c r="B3" s="38"/>
      <c r="C3" s="37"/>
      <c r="D3" s="42"/>
      <c r="E3" s="42"/>
      <c r="F3" s="42"/>
      <c r="G3" s="42"/>
      <c r="H3" s="42"/>
      <c r="I3" s="42"/>
      <c r="J3" s="42"/>
      <c r="K3" s="42"/>
      <c r="L3" s="42"/>
      <c r="M3" s="38"/>
      <c r="N3" s="1" t="s">
        <v>6</v>
      </c>
    </row>
    <row r="4" spans="1:14" ht="3.75" customHeight="1" x14ac:dyDescent="0.3">
      <c r="A4" s="43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33" customHeight="1" x14ac:dyDescent="0.3">
      <c r="A5" s="44" t="s">
        <v>7</v>
      </c>
      <c r="B5" s="25"/>
      <c r="C5" s="45" t="s">
        <v>73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4.5" customHeight="1" x14ac:dyDescent="0.3">
      <c r="A6" s="43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ht="21.75" customHeight="1" x14ac:dyDescent="0.3">
      <c r="A7" s="44" t="s">
        <v>8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25"/>
    </row>
    <row r="8" spans="1:14" ht="16.5" x14ac:dyDescent="0.3">
      <c r="A8" s="24" t="s">
        <v>9</v>
      </c>
      <c r="B8" s="25"/>
      <c r="C8" s="26" t="s">
        <v>68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25"/>
    </row>
    <row r="9" spans="1:14" ht="16.5" x14ac:dyDescent="0.3">
      <c r="A9" s="24" t="s">
        <v>10</v>
      </c>
      <c r="B9" s="25"/>
      <c r="C9" s="56" t="s">
        <v>11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25"/>
    </row>
    <row r="10" spans="1:14" ht="16.5" x14ac:dyDescent="0.3">
      <c r="A10" s="24" t="s">
        <v>12</v>
      </c>
      <c r="B10" s="25"/>
      <c r="C10" s="57" t="s">
        <v>13</v>
      </c>
      <c r="D10" s="25"/>
      <c r="E10" s="3" t="s">
        <v>14</v>
      </c>
      <c r="F10" s="16"/>
      <c r="G10" s="57" t="s">
        <v>15</v>
      </c>
      <c r="H10" s="25"/>
      <c r="I10" s="58" t="s">
        <v>16</v>
      </c>
      <c r="J10" s="31"/>
      <c r="K10" s="31"/>
      <c r="L10" s="31"/>
      <c r="M10" s="31"/>
      <c r="N10" s="25"/>
    </row>
    <row r="11" spans="1:14" ht="16.5" x14ac:dyDescent="0.3">
      <c r="A11" s="24" t="s">
        <v>17</v>
      </c>
      <c r="B11" s="25"/>
      <c r="C11" s="56" t="s">
        <v>18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25"/>
    </row>
    <row r="12" spans="1:14" ht="16.5" x14ac:dyDescent="0.3">
      <c r="A12" s="55" t="s">
        <v>19</v>
      </c>
      <c r="B12" s="34"/>
      <c r="C12" s="4" t="s">
        <v>20</v>
      </c>
      <c r="D12" s="5">
        <v>0.14000000000000001</v>
      </c>
      <c r="E12" s="22" t="s">
        <v>1</v>
      </c>
      <c r="F12" s="47" t="s">
        <v>0</v>
      </c>
      <c r="G12" s="49" t="s">
        <v>69</v>
      </c>
      <c r="H12" s="50"/>
      <c r="I12" s="50"/>
      <c r="J12" s="50"/>
      <c r="K12" s="50"/>
      <c r="L12" s="50"/>
      <c r="M12" s="50"/>
      <c r="N12" s="51"/>
    </row>
    <row r="13" spans="1:14" ht="16.5" x14ac:dyDescent="0.3">
      <c r="A13" s="37"/>
      <c r="B13" s="38"/>
      <c r="C13" s="4" t="s">
        <v>21</v>
      </c>
      <c r="D13" s="5">
        <f>D12-1%</f>
        <v>0.13</v>
      </c>
      <c r="E13" s="23" t="s">
        <v>22</v>
      </c>
      <c r="F13" s="48"/>
      <c r="G13" s="52"/>
      <c r="H13" s="53"/>
      <c r="I13" s="53"/>
      <c r="J13" s="53"/>
      <c r="K13" s="53"/>
      <c r="L13" s="53"/>
      <c r="M13" s="53"/>
      <c r="N13" s="54"/>
    </row>
    <row r="14" spans="1:14" ht="16.5" x14ac:dyDescent="0.3">
      <c r="A14" s="55" t="s">
        <v>23</v>
      </c>
      <c r="B14" s="34"/>
      <c r="C14" s="4" t="s">
        <v>20</v>
      </c>
      <c r="D14" s="5">
        <v>0.15</v>
      </c>
      <c r="E14" s="22" t="s">
        <v>1</v>
      </c>
      <c r="F14" s="47" t="s">
        <v>0</v>
      </c>
      <c r="G14" s="49" t="s">
        <v>70</v>
      </c>
      <c r="H14" s="50"/>
      <c r="I14" s="50"/>
      <c r="J14" s="50"/>
      <c r="K14" s="50"/>
      <c r="L14" s="50"/>
      <c r="M14" s="50"/>
      <c r="N14" s="51"/>
    </row>
    <row r="15" spans="1:14" ht="16.5" x14ac:dyDescent="0.3">
      <c r="A15" s="37"/>
      <c r="B15" s="38"/>
      <c r="C15" s="4" t="s">
        <v>21</v>
      </c>
      <c r="D15" s="5">
        <f>D14-1%</f>
        <v>0.13999999999999999</v>
      </c>
      <c r="E15" s="23" t="s">
        <v>22</v>
      </c>
      <c r="F15" s="48"/>
      <c r="G15" s="52"/>
      <c r="H15" s="53"/>
      <c r="I15" s="53"/>
      <c r="J15" s="53"/>
      <c r="K15" s="53"/>
      <c r="L15" s="53"/>
      <c r="M15" s="53"/>
      <c r="N15" s="54"/>
    </row>
    <row r="16" spans="1:14" ht="16.5" x14ac:dyDescent="0.3">
      <c r="A16" s="55" t="s">
        <v>24</v>
      </c>
      <c r="B16" s="34"/>
      <c r="C16" s="4" t="s">
        <v>20</v>
      </c>
      <c r="D16" s="5">
        <v>0.16</v>
      </c>
      <c r="E16" s="22" t="s">
        <v>1</v>
      </c>
      <c r="F16" s="47" t="s">
        <v>0</v>
      </c>
      <c r="G16" s="49" t="s">
        <v>71</v>
      </c>
      <c r="H16" s="50"/>
      <c r="I16" s="50"/>
      <c r="J16" s="50"/>
      <c r="K16" s="50"/>
      <c r="L16" s="50"/>
      <c r="M16" s="50"/>
      <c r="N16" s="51"/>
    </row>
    <row r="17" spans="1:14" ht="16.5" x14ac:dyDescent="0.3">
      <c r="A17" s="37"/>
      <c r="B17" s="38"/>
      <c r="C17" s="4" t="s">
        <v>21</v>
      </c>
      <c r="D17" s="5">
        <f>D16-1%</f>
        <v>0.15</v>
      </c>
      <c r="E17" s="23" t="s">
        <v>22</v>
      </c>
      <c r="F17" s="48"/>
      <c r="G17" s="52"/>
      <c r="H17" s="53"/>
      <c r="I17" s="53"/>
      <c r="J17" s="53"/>
      <c r="K17" s="53"/>
      <c r="L17" s="53"/>
      <c r="M17" s="53"/>
      <c r="N17" s="54"/>
    </row>
    <row r="18" spans="1:14" ht="16.5" x14ac:dyDescent="0.3">
      <c r="A18" s="55" t="s">
        <v>25</v>
      </c>
      <c r="B18" s="34"/>
      <c r="C18" s="4" t="s">
        <v>20</v>
      </c>
      <c r="D18" s="6">
        <v>0.17</v>
      </c>
      <c r="E18" s="22" t="s">
        <v>1</v>
      </c>
      <c r="F18" s="47" t="s">
        <v>0</v>
      </c>
      <c r="G18" s="49" t="s">
        <v>72</v>
      </c>
      <c r="H18" s="50"/>
      <c r="I18" s="50"/>
      <c r="J18" s="50"/>
      <c r="K18" s="50"/>
      <c r="L18" s="50"/>
      <c r="M18" s="50"/>
      <c r="N18" s="51"/>
    </row>
    <row r="19" spans="1:14" ht="16.5" x14ac:dyDescent="0.3">
      <c r="A19" s="37"/>
      <c r="B19" s="38"/>
      <c r="C19" s="4" t="s">
        <v>21</v>
      </c>
      <c r="D19" s="5">
        <f>D18-1%</f>
        <v>0.16</v>
      </c>
      <c r="E19" s="23" t="s">
        <v>22</v>
      </c>
      <c r="F19" s="48"/>
      <c r="G19" s="52"/>
      <c r="H19" s="53"/>
      <c r="I19" s="53"/>
      <c r="J19" s="53"/>
      <c r="K19" s="53"/>
      <c r="L19" s="53"/>
      <c r="M19" s="53"/>
      <c r="N19" s="54"/>
    </row>
    <row r="20" spans="1:14" ht="16.5" x14ac:dyDescent="0.3">
      <c r="A20" s="24" t="s">
        <v>26</v>
      </c>
      <c r="B20" s="25"/>
      <c r="C20" s="27" t="s">
        <v>74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</row>
    <row r="21" spans="1:14" ht="16.5" x14ac:dyDescent="0.3">
      <c r="A21" s="24" t="s">
        <v>27</v>
      </c>
      <c r="B21" s="25"/>
      <c r="C21" s="30" t="s">
        <v>67</v>
      </c>
      <c r="D21" s="31"/>
      <c r="E21" s="31"/>
      <c r="F21" s="31"/>
      <c r="G21" s="31"/>
      <c r="H21" s="31"/>
      <c r="I21" s="31"/>
      <c r="J21" s="31"/>
      <c r="K21" s="31"/>
      <c r="L21" s="25"/>
      <c r="M21" s="7" t="s">
        <v>28</v>
      </c>
      <c r="N21" s="8">
        <v>100</v>
      </c>
    </row>
    <row r="22" spans="1:14" ht="16.5" x14ac:dyDescent="0.3">
      <c r="A22" s="24" t="s">
        <v>29</v>
      </c>
      <c r="B22" s="25"/>
      <c r="C22" s="26" t="s">
        <v>30</v>
      </c>
      <c r="D22" s="31"/>
      <c r="E22" s="31"/>
      <c r="F22" s="25"/>
      <c r="G22" s="24" t="s">
        <v>31</v>
      </c>
      <c r="H22" s="25"/>
      <c r="I22" s="26" t="s">
        <v>32</v>
      </c>
      <c r="J22" s="31"/>
      <c r="K22" s="31"/>
      <c r="L22" s="31"/>
      <c r="M22" s="31"/>
      <c r="N22" s="25"/>
    </row>
    <row r="23" spans="1:14" ht="16.5" x14ac:dyDescent="0.3">
      <c r="A23" s="79" t="s">
        <v>33</v>
      </c>
      <c r="B23" s="34"/>
      <c r="C23" s="77" t="s">
        <v>66</v>
      </c>
      <c r="D23" s="40"/>
      <c r="E23" s="40"/>
      <c r="F23" s="34"/>
      <c r="G23" s="79" t="s">
        <v>34</v>
      </c>
      <c r="H23" s="34"/>
      <c r="I23" s="77" t="s">
        <v>35</v>
      </c>
      <c r="J23" s="34"/>
      <c r="K23" s="79" t="s">
        <v>36</v>
      </c>
      <c r="L23" s="34"/>
      <c r="M23" s="77" t="s">
        <v>37</v>
      </c>
      <c r="N23" s="34"/>
    </row>
    <row r="24" spans="1:14" ht="8.25" customHeight="1" x14ac:dyDescent="0.3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ht="16.5" x14ac:dyDescent="0.3">
      <c r="A25" s="78" t="s">
        <v>38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38"/>
    </row>
    <row r="26" spans="1:14" s="19" customFormat="1" ht="13.5" x14ac:dyDescent="0.25">
      <c r="A26" s="17" t="s">
        <v>39</v>
      </c>
      <c r="B26" s="18" t="s">
        <v>40</v>
      </c>
      <c r="C26" s="18" t="s">
        <v>41</v>
      </c>
      <c r="D26" s="18" t="s">
        <v>42</v>
      </c>
      <c r="E26" s="18" t="s">
        <v>43</v>
      </c>
      <c r="F26" s="18" t="s">
        <v>44</v>
      </c>
      <c r="G26" s="18" t="s">
        <v>45</v>
      </c>
      <c r="H26" s="18" t="s">
        <v>46</v>
      </c>
      <c r="I26" s="18" t="s">
        <v>47</v>
      </c>
      <c r="J26" s="18" t="s">
        <v>48</v>
      </c>
      <c r="K26" s="18" t="s">
        <v>49</v>
      </c>
      <c r="L26" s="18" t="s">
        <v>50</v>
      </c>
      <c r="M26" s="18" t="s">
        <v>51</v>
      </c>
      <c r="N26" s="18" t="s">
        <v>52</v>
      </c>
    </row>
    <row r="27" spans="1:14" s="19" customFormat="1" ht="15.95" customHeight="1" x14ac:dyDescent="0.25">
      <c r="A27" s="9" t="s">
        <v>65</v>
      </c>
      <c r="B27" s="10">
        <v>278735</v>
      </c>
      <c r="C27" s="10">
        <v>260640</v>
      </c>
      <c r="D27" s="10">
        <v>297055</v>
      </c>
      <c r="E27" s="10">
        <v>285323</v>
      </c>
      <c r="F27" s="10">
        <v>294906</v>
      </c>
      <c r="G27" s="10">
        <v>291420</v>
      </c>
      <c r="H27" s="11">
        <v>303977</v>
      </c>
      <c r="I27" s="11">
        <v>257732</v>
      </c>
      <c r="J27" s="11">
        <v>219754</v>
      </c>
      <c r="K27" s="11">
        <v>300792</v>
      </c>
      <c r="L27" s="11">
        <v>361695</v>
      </c>
      <c r="M27" s="11">
        <v>280800</v>
      </c>
      <c r="N27" s="11">
        <f>AVERAGE(B27:M27)</f>
        <v>286069.08333333331</v>
      </c>
    </row>
    <row r="28" spans="1:14" s="19" customFormat="1" ht="13.5" x14ac:dyDescent="0.25">
      <c r="A28" s="9" t="s">
        <v>53</v>
      </c>
      <c r="B28" s="10">
        <v>1441242</v>
      </c>
      <c r="C28" s="10">
        <v>1367190</v>
      </c>
      <c r="D28" s="10">
        <v>1547350</v>
      </c>
      <c r="E28" s="10">
        <v>1462849</v>
      </c>
      <c r="F28" s="10">
        <v>1400558</v>
      </c>
      <c r="G28" s="10">
        <v>1523303</v>
      </c>
      <c r="H28" s="10">
        <v>1548237</v>
      </c>
      <c r="I28" s="10">
        <v>1374772</v>
      </c>
      <c r="J28" s="10">
        <v>1486579</v>
      </c>
      <c r="K28" s="10">
        <v>1462687</v>
      </c>
      <c r="L28" s="10">
        <v>1372846</v>
      </c>
      <c r="M28" s="10">
        <v>1390615</v>
      </c>
      <c r="N28" s="11">
        <f>AVERAGE(B28:M28)</f>
        <v>1448185.6666666667</v>
      </c>
    </row>
    <row r="29" spans="1:14" s="19" customFormat="1" ht="13.5" x14ac:dyDescent="0.25">
      <c r="A29" s="12" t="s">
        <v>64</v>
      </c>
      <c r="B29" s="13">
        <f t="shared" ref="B29:N29" si="0">(B27/B28)*100%</f>
        <v>0.19339916544202848</v>
      </c>
      <c r="C29" s="13">
        <f t="shared" si="0"/>
        <v>0.19063919425975906</v>
      </c>
      <c r="D29" s="13">
        <f t="shared" si="0"/>
        <v>0.19197660516366691</v>
      </c>
      <c r="E29" s="13">
        <f t="shared" si="0"/>
        <v>0.19504610523710922</v>
      </c>
      <c r="F29" s="13">
        <f t="shared" si="0"/>
        <v>0.21056321837439076</v>
      </c>
      <c r="G29" s="13">
        <f t="shared" si="0"/>
        <v>0.1913079669638936</v>
      </c>
      <c r="H29" s="13">
        <f t="shared" si="0"/>
        <v>0.19633751163420071</v>
      </c>
      <c r="I29" s="13">
        <f t="shared" si="0"/>
        <v>0.18747254090132764</v>
      </c>
      <c r="J29" s="13">
        <f t="shared" si="0"/>
        <v>0.14782530898122467</v>
      </c>
      <c r="K29" s="13">
        <f t="shared" si="0"/>
        <v>0.20564344935040785</v>
      </c>
      <c r="L29" s="13">
        <f t="shared" si="0"/>
        <v>0.2634636368536602</v>
      </c>
      <c r="M29" s="13">
        <f t="shared" si="0"/>
        <v>0.20192504755090374</v>
      </c>
      <c r="N29" s="13">
        <f t="shared" si="0"/>
        <v>0.19753619298814584</v>
      </c>
    </row>
    <row r="30" spans="1:14" s="19" customFormat="1" ht="13.5" x14ac:dyDescent="0.25">
      <c r="A30" s="12" t="s">
        <v>54</v>
      </c>
      <c r="B30" s="14">
        <f t="shared" ref="B30:N30" si="1">$D$12</f>
        <v>0.14000000000000001</v>
      </c>
      <c r="C30" s="14">
        <f t="shared" si="1"/>
        <v>0.14000000000000001</v>
      </c>
      <c r="D30" s="14">
        <f t="shared" si="1"/>
        <v>0.14000000000000001</v>
      </c>
      <c r="E30" s="14">
        <f t="shared" si="1"/>
        <v>0.14000000000000001</v>
      </c>
      <c r="F30" s="14">
        <f t="shared" si="1"/>
        <v>0.14000000000000001</v>
      </c>
      <c r="G30" s="14">
        <f t="shared" si="1"/>
        <v>0.14000000000000001</v>
      </c>
      <c r="H30" s="14">
        <f t="shared" si="1"/>
        <v>0.14000000000000001</v>
      </c>
      <c r="I30" s="14">
        <f t="shared" si="1"/>
        <v>0.14000000000000001</v>
      </c>
      <c r="J30" s="14">
        <f t="shared" si="1"/>
        <v>0.14000000000000001</v>
      </c>
      <c r="K30" s="14">
        <f t="shared" si="1"/>
        <v>0.14000000000000001</v>
      </c>
      <c r="L30" s="14">
        <f t="shared" si="1"/>
        <v>0.14000000000000001</v>
      </c>
      <c r="M30" s="14">
        <f t="shared" si="1"/>
        <v>0.14000000000000001</v>
      </c>
      <c r="N30" s="14">
        <f t="shared" si="1"/>
        <v>0.14000000000000001</v>
      </c>
    </row>
    <row r="31" spans="1:14" ht="5.0999999999999996" customHeight="1" x14ac:dyDescent="0.3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</row>
    <row r="32" spans="1:14" ht="16.5" x14ac:dyDescent="0.3">
      <c r="A32" s="44" t="s">
        <v>55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25"/>
    </row>
    <row r="33" spans="1:14" ht="16.5" x14ac:dyDescent="0.3">
      <c r="A33" s="20" t="s">
        <v>39</v>
      </c>
      <c r="B33" s="21" t="s">
        <v>40</v>
      </c>
      <c r="C33" s="21" t="s">
        <v>41</v>
      </c>
      <c r="D33" s="21" t="s">
        <v>42</v>
      </c>
      <c r="E33" s="21" t="s">
        <v>43</v>
      </c>
      <c r="F33" s="21" t="s">
        <v>44</v>
      </c>
      <c r="G33" s="21" t="s">
        <v>45</v>
      </c>
      <c r="H33" s="21" t="s">
        <v>46</v>
      </c>
      <c r="I33" s="21" t="s">
        <v>47</v>
      </c>
      <c r="J33" s="21" t="s">
        <v>48</v>
      </c>
      <c r="K33" s="21" t="s">
        <v>49</v>
      </c>
      <c r="L33" s="21" t="s">
        <v>50</v>
      </c>
      <c r="M33" s="21" t="s">
        <v>51</v>
      </c>
      <c r="N33" s="21" t="s">
        <v>56</v>
      </c>
    </row>
    <row r="34" spans="1:14" s="19" customFormat="1" ht="15.95" customHeight="1" x14ac:dyDescent="0.25">
      <c r="A34" s="9" t="s">
        <v>65</v>
      </c>
      <c r="B34" s="10">
        <v>207315</v>
      </c>
      <c r="C34" s="10">
        <v>172690</v>
      </c>
      <c r="D34" s="10">
        <v>223017</v>
      </c>
      <c r="E34" s="10">
        <v>219480</v>
      </c>
      <c r="F34" s="10">
        <v>270116</v>
      </c>
      <c r="G34" s="10">
        <v>210940</v>
      </c>
      <c r="H34" s="11">
        <v>257635</v>
      </c>
      <c r="I34" s="11">
        <v>292418</v>
      </c>
      <c r="J34" s="11">
        <v>288340</v>
      </c>
      <c r="K34" s="11">
        <v>253643</v>
      </c>
      <c r="L34" s="11">
        <v>262620</v>
      </c>
      <c r="M34" s="11">
        <v>220320</v>
      </c>
      <c r="N34" s="11">
        <f>AVERAGE(B34:M34)</f>
        <v>239877.83333333334</v>
      </c>
    </row>
    <row r="35" spans="1:14" s="19" customFormat="1" ht="13.5" x14ac:dyDescent="0.25">
      <c r="A35" s="9" t="s">
        <v>53</v>
      </c>
      <c r="B35" s="10">
        <v>1237442</v>
      </c>
      <c r="C35" s="10">
        <v>1133574</v>
      </c>
      <c r="D35" s="10">
        <v>1354163</v>
      </c>
      <c r="E35" s="10">
        <v>1311490</v>
      </c>
      <c r="F35" s="10">
        <v>1323138</v>
      </c>
      <c r="G35" s="10">
        <v>1232100</v>
      </c>
      <c r="H35" s="10">
        <v>1324525</v>
      </c>
      <c r="I35" s="10">
        <v>1362759</v>
      </c>
      <c r="J35" s="10">
        <v>1295386</v>
      </c>
      <c r="K35" s="10">
        <v>1216623</v>
      </c>
      <c r="L35" s="10">
        <v>1463250</v>
      </c>
      <c r="M35" s="10">
        <v>1286560</v>
      </c>
      <c r="N35" s="11">
        <f>AVERAGE(B35:M35)</f>
        <v>1295084.1666666667</v>
      </c>
    </row>
    <row r="36" spans="1:14" s="19" customFormat="1" ht="13.5" x14ac:dyDescent="0.25">
      <c r="A36" s="12" t="s">
        <v>64</v>
      </c>
      <c r="B36" s="13">
        <f t="shared" ref="B36:M36" si="2">(B34/B35)*100%</f>
        <v>0.16753512487858016</v>
      </c>
      <c r="C36" s="13">
        <f t="shared" si="2"/>
        <v>0.15234117931427502</v>
      </c>
      <c r="D36" s="13">
        <f t="shared" si="2"/>
        <v>0.16468992285271419</v>
      </c>
      <c r="E36" s="13">
        <f t="shared" si="2"/>
        <v>0.16735163821302487</v>
      </c>
      <c r="F36" s="13">
        <f t="shared" si="2"/>
        <v>0.20414801781824723</v>
      </c>
      <c r="G36" s="13">
        <f t="shared" si="2"/>
        <v>0.17120363606850092</v>
      </c>
      <c r="H36" s="13">
        <f t="shared" si="2"/>
        <v>0.19451123987844698</v>
      </c>
      <c r="I36" s="13">
        <f t="shared" si="2"/>
        <v>0.21457792610432219</v>
      </c>
      <c r="J36" s="13">
        <f t="shared" si="2"/>
        <v>0.22259002335983252</v>
      </c>
      <c r="K36" s="13">
        <f t="shared" si="2"/>
        <v>0.20848118110540406</v>
      </c>
      <c r="L36" s="13">
        <f t="shared" si="2"/>
        <v>0.17947719118400821</v>
      </c>
      <c r="M36" s="13">
        <f t="shared" si="2"/>
        <v>0.17124735729386892</v>
      </c>
      <c r="N36" s="13">
        <f>AVERAGE(B36:M36)</f>
        <v>0.18484620317260211</v>
      </c>
    </row>
    <row r="37" spans="1:14" s="19" customFormat="1" ht="13.5" x14ac:dyDescent="0.25">
      <c r="A37" s="12" t="s">
        <v>54</v>
      </c>
      <c r="B37" s="14">
        <f t="shared" ref="B37:N37" si="3">$D$14</f>
        <v>0.15</v>
      </c>
      <c r="C37" s="14">
        <f t="shared" si="3"/>
        <v>0.15</v>
      </c>
      <c r="D37" s="14">
        <f t="shared" si="3"/>
        <v>0.15</v>
      </c>
      <c r="E37" s="14">
        <f t="shared" si="3"/>
        <v>0.15</v>
      </c>
      <c r="F37" s="14">
        <f t="shared" si="3"/>
        <v>0.15</v>
      </c>
      <c r="G37" s="14">
        <f t="shared" si="3"/>
        <v>0.15</v>
      </c>
      <c r="H37" s="14">
        <f t="shared" si="3"/>
        <v>0.15</v>
      </c>
      <c r="I37" s="14">
        <f t="shared" si="3"/>
        <v>0.15</v>
      </c>
      <c r="J37" s="14">
        <f t="shared" si="3"/>
        <v>0.15</v>
      </c>
      <c r="K37" s="14">
        <f t="shared" si="3"/>
        <v>0.15</v>
      </c>
      <c r="L37" s="14">
        <f t="shared" si="3"/>
        <v>0.15</v>
      </c>
      <c r="M37" s="14">
        <f t="shared" si="3"/>
        <v>0.15</v>
      </c>
      <c r="N37" s="14">
        <f t="shared" si="3"/>
        <v>0.15</v>
      </c>
    </row>
    <row r="38" spans="1:14" ht="5.0999999999999996" customHeight="1" x14ac:dyDescent="0.3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</row>
    <row r="39" spans="1:14" ht="16.5" x14ac:dyDescent="0.3">
      <c r="A39" s="71" t="s">
        <v>57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25"/>
    </row>
    <row r="40" spans="1:14" s="19" customFormat="1" ht="13.5" x14ac:dyDescent="0.25">
      <c r="A40" s="17" t="s">
        <v>39</v>
      </c>
      <c r="B40" s="18" t="s">
        <v>40</v>
      </c>
      <c r="C40" s="18" t="s">
        <v>41</v>
      </c>
      <c r="D40" s="18" t="s">
        <v>42</v>
      </c>
      <c r="E40" s="18" t="s">
        <v>43</v>
      </c>
      <c r="F40" s="18" t="s">
        <v>44</v>
      </c>
      <c r="G40" s="18" t="s">
        <v>45</v>
      </c>
      <c r="H40" s="18" t="s">
        <v>46</v>
      </c>
      <c r="I40" s="18" t="s">
        <v>47</v>
      </c>
      <c r="J40" s="18" t="s">
        <v>48</v>
      </c>
      <c r="K40" s="18" t="s">
        <v>49</v>
      </c>
      <c r="L40" s="18" t="s">
        <v>50</v>
      </c>
      <c r="M40" s="18" t="s">
        <v>51</v>
      </c>
      <c r="N40" s="18" t="s">
        <v>58</v>
      </c>
    </row>
    <row r="41" spans="1:14" s="19" customFormat="1" ht="15.95" customHeight="1" x14ac:dyDescent="0.25">
      <c r="A41" s="9" t="s">
        <v>65</v>
      </c>
      <c r="B41" s="10">
        <v>195455</v>
      </c>
      <c r="C41" s="10">
        <v>172523</v>
      </c>
      <c r="D41" s="10">
        <v>239590</v>
      </c>
      <c r="E41" s="10">
        <v>189766</v>
      </c>
      <c r="F41" s="10">
        <v>244770</v>
      </c>
      <c r="G41" s="10">
        <v>199890</v>
      </c>
      <c r="H41" s="11">
        <v>174650</v>
      </c>
      <c r="I41" s="11">
        <v>193116</v>
      </c>
      <c r="J41" s="11">
        <v>276690</v>
      </c>
      <c r="K41" s="11">
        <v>239550</v>
      </c>
      <c r="L41" s="11">
        <v>156030</v>
      </c>
      <c r="M41" s="11">
        <v>36910</v>
      </c>
      <c r="N41" s="11">
        <f>AVERAGE(B41:M41)</f>
        <v>193245</v>
      </c>
    </row>
    <row r="42" spans="1:14" s="19" customFormat="1" ht="13.5" x14ac:dyDescent="0.25">
      <c r="A42" s="9" t="s">
        <v>53</v>
      </c>
      <c r="B42" s="10">
        <v>1241754</v>
      </c>
      <c r="C42" s="10">
        <v>1167288</v>
      </c>
      <c r="D42" s="10">
        <v>1323170</v>
      </c>
      <c r="E42" s="10">
        <v>1235897</v>
      </c>
      <c r="F42" s="10">
        <v>1449460</v>
      </c>
      <c r="G42" s="10">
        <v>1384060</v>
      </c>
      <c r="H42" s="10">
        <v>1344340</v>
      </c>
      <c r="I42" s="10">
        <v>1348756</v>
      </c>
      <c r="J42" s="10">
        <v>1353960</v>
      </c>
      <c r="K42" s="10">
        <v>1490260</v>
      </c>
      <c r="L42" s="10">
        <v>1452950</v>
      </c>
      <c r="M42" s="10">
        <v>1405509</v>
      </c>
      <c r="N42" s="11">
        <f>AVERAGE(B42:M42)</f>
        <v>1349783.6666666667</v>
      </c>
    </row>
    <row r="43" spans="1:14" s="19" customFormat="1" ht="13.5" x14ac:dyDescent="0.25">
      <c r="A43" s="12" t="s">
        <v>64</v>
      </c>
      <c r="B43" s="13">
        <f t="shared" ref="B43:N43" si="4">(B41/B42)*100%</f>
        <v>0.15740235183458237</v>
      </c>
      <c r="C43" s="13">
        <f t="shared" si="4"/>
        <v>0.14779814407412739</v>
      </c>
      <c r="D43" s="13">
        <f t="shared" si="4"/>
        <v>0.18107272686049411</v>
      </c>
      <c r="E43" s="13">
        <f t="shared" si="4"/>
        <v>0.15354515788937104</v>
      </c>
      <c r="F43" s="13">
        <f t="shared" si="4"/>
        <v>0.16886978598926497</v>
      </c>
      <c r="G43" s="13">
        <f t="shared" si="4"/>
        <v>0.14442292964177852</v>
      </c>
      <c r="H43" s="13">
        <f t="shared" si="4"/>
        <v>0.12991505125191544</v>
      </c>
      <c r="I43" s="13">
        <f t="shared" si="4"/>
        <v>0.14318082736981336</v>
      </c>
      <c r="J43" s="13">
        <f t="shared" si="4"/>
        <v>0.20435611096339626</v>
      </c>
      <c r="K43" s="13">
        <f t="shared" si="4"/>
        <v>0.16074376283333108</v>
      </c>
      <c r="L43" s="13">
        <f t="shared" si="4"/>
        <v>0.1073884166695344</v>
      </c>
      <c r="M43" s="13">
        <f t="shared" si="4"/>
        <v>2.6260948880441178E-2</v>
      </c>
      <c r="N43" s="13">
        <f t="shared" si="4"/>
        <v>0.14316738657626862</v>
      </c>
    </row>
    <row r="44" spans="1:14" s="19" customFormat="1" ht="13.5" x14ac:dyDescent="0.25">
      <c r="A44" s="12" t="s">
        <v>54</v>
      </c>
      <c r="B44" s="14">
        <f t="shared" ref="B44:N44" si="5">$D$16</f>
        <v>0.16</v>
      </c>
      <c r="C44" s="14">
        <f t="shared" si="5"/>
        <v>0.16</v>
      </c>
      <c r="D44" s="14">
        <f t="shared" si="5"/>
        <v>0.16</v>
      </c>
      <c r="E44" s="14">
        <f t="shared" si="5"/>
        <v>0.16</v>
      </c>
      <c r="F44" s="14">
        <f t="shared" si="5"/>
        <v>0.16</v>
      </c>
      <c r="G44" s="14">
        <f t="shared" si="5"/>
        <v>0.16</v>
      </c>
      <c r="H44" s="14">
        <f t="shared" si="5"/>
        <v>0.16</v>
      </c>
      <c r="I44" s="14">
        <f t="shared" si="5"/>
        <v>0.16</v>
      </c>
      <c r="J44" s="14">
        <f t="shared" si="5"/>
        <v>0.16</v>
      </c>
      <c r="K44" s="14">
        <f t="shared" si="5"/>
        <v>0.16</v>
      </c>
      <c r="L44" s="14">
        <f t="shared" si="5"/>
        <v>0.16</v>
      </c>
      <c r="M44" s="14">
        <f t="shared" si="5"/>
        <v>0.16</v>
      </c>
      <c r="N44" s="14">
        <f t="shared" si="5"/>
        <v>0.16</v>
      </c>
    </row>
    <row r="45" spans="1:14" ht="5.0999999999999996" customHeight="1" x14ac:dyDescent="0.3">
      <c r="A45" s="81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2"/>
    </row>
    <row r="46" spans="1:14" ht="16.5" x14ac:dyDescent="0.3">
      <c r="A46" s="32" t="s">
        <v>59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25"/>
    </row>
    <row r="47" spans="1:14" s="19" customFormat="1" ht="13.5" x14ac:dyDescent="0.25">
      <c r="A47" s="17" t="s">
        <v>39</v>
      </c>
      <c r="B47" s="18" t="s">
        <v>40</v>
      </c>
      <c r="C47" s="18" t="s">
        <v>41</v>
      </c>
      <c r="D47" s="18" t="s">
        <v>42</v>
      </c>
      <c r="E47" s="18" t="s">
        <v>43</v>
      </c>
      <c r="F47" s="18" t="s">
        <v>44</v>
      </c>
      <c r="G47" s="18" t="s">
        <v>45</v>
      </c>
      <c r="H47" s="18" t="s">
        <v>46</v>
      </c>
      <c r="I47" s="18" t="s">
        <v>47</v>
      </c>
      <c r="J47" s="18" t="s">
        <v>48</v>
      </c>
      <c r="K47" s="18" t="s">
        <v>49</v>
      </c>
      <c r="L47" s="18" t="s">
        <v>50</v>
      </c>
      <c r="M47" s="18" t="s">
        <v>51</v>
      </c>
      <c r="N47" s="18" t="s">
        <v>60</v>
      </c>
    </row>
    <row r="48" spans="1:14" s="19" customFormat="1" ht="15.95" customHeight="1" x14ac:dyDescent="0.25">
      <c r="A48" s="9" t="s">
        <v>65</v>
      </c>
      <c r="B48" s="10">
        <v>23060</v>
      </c>
      <c r="C48" s="10">
        <v>607490</v>
      </c>
      <c r="D48" s="10">
        <v>638510</v>
      </c>
      <c r="E48" s="10">
        <v>720636</v>
      </c>
      <c r="F48" s="10">
        <v>687999</v>
      </c>
      <c r="G48" s="10">
        <v>649020</v>
      </c>
      <c r="H48" s="11">
        <v>636290</v>
      </c>
      <c r="I48" s="11">
        <v>577180</v>
      </c>
      <c r="J48" s="11"/>
      <c r="K48" s="11"/>
      <c r="L48" s="11"/>
      <c r="M48" s="11"/>
      <c r="N48" s="11">
        <f>AVERAGE(B48:M48)</f>
        <v>567523.125</v>
      </c>
    </row>
    <row r="49" spans="1:14" s="19" customFormat="1" ht="13.5" x14ac:dyDescent="0.25">
      <c r="A49" s="9" t="s">
        <v>53</v>
      </c>
      <c r="B49" s="10">
        <v>1519440</v>
      </c>
      <c r="C49" s="10">
        <v>1311250</v>
      </c>
      <c r="D49" s="10">
        <v>1389125</v>
      </c>
      <c r="E49" s="10">
        <v>1480839</v>
      </c>
      <c r="F49" s="10">
        <v>1661319</v>
      </c>
      <c r="G49" s="10">
        <v>1526720</v>
      </c>
      <c r="H49" s="10">
        <v>1562490</v>
      </c>
      <c r="I49" s="10">
        <v>1596300</v>
      </c>
      <c r="J49" s="10"/>
      <c r="K49" s="10"/>
      <c r="L49" s="10"/>
      <c r="M49" s="10"/>
      <c r="N49" s="11">
        <f>AVERAGE(B49:M49)</f>
        <v>1505935.375</v>
      </c>
    </row>
    <row r="50" spans="1:14" s="19" customFormat="1" ht="13.5" x14ac:dyDescent="0.25">
      <c r="A50" s="12" t="s">
        <v>64</v>
      </c>
      <c r="B50" s="13">
        <f t="shared" ref="B50:N50" si="6">(B48/B49)*100%</f>
        <v>1.5176644026746696E-2</v>
      </c>
      <c r="C50" s="13">
        <f t="shared" si="6"/>
        <v>0.46329075309818873</v>
      </c>
      <c r="D50" s="13">
        <f t="shared" si="6"/>
        <v>0.45964905965985781</v>
      </c>
      <c r="E50" s="13">
        <f t="shared" si="6"/>
        <v>0.48664034375107623</v>
      </c>
      <c r="F50" s="13">
        <f t="shared" si="6"/>
        <v>0.41412817165156118</v>
      </c>
      <c r="G50" s="13">
        <f t="shared" si="6"/>
        <v>0.42510741982812827</v>
      </c>
      <c r="H50" s="13">
        <f t="shared" si="6"/>
        <v>0.40722820626052009</v>
      </c>
      <c r="I50" s="13">
        <f t="shared" si="6"/>
        <v>0.36157363904028067</v>
      </c>
      <c r="J50" s="13" t="e">
        <f t="shared" si="6"/>
        <v>#DIV/0!</v>
      </c>
      <c r="K50" s="13" t="e">
        <f t="shared" si="6"/>
        <v>#DIV/0!</v>
      </c>
      <c r="L50" s="13" t="e">
        <f t="shared" si="6"/>
        <v>#DIV/0!</v>
      </c>
      <c r="M50" s="13" t="e">
        <f t="shared" si="6"/>
        <v>#DIV/0!</v>
      </c>
      <c r="N50" s="13">
        <f t="shared" si="6"/>
        <v>0.37685755605548477</v>
      </c>
    </row>
    <row r="51" spans="1:14" s="19" customFormat="1" ht="13.5" x14ac:dyDescent="0.25">
      <c r="A51" s="12" t="s">
        <v>54</v>
      </c>
      <c r="B51" s="14">
        <f>$D$18</f>
        <v>0.17</v>
      </c>
      <c r="C51" s="14">
        <f t="shared" ref="C51:N51" si="7">$D$18</f>
        <v>0.17</v>
      </c>
      <c r="D51" s="14">
        <f t="shared" si="7"/>
        <v>0.17</v>
      </c>
      <c r="E51" s="14">
        <f t="shared" si="7"/>
        <v>0.17</v>
      </c>
      <c r="F51" s="14">
        <f t="shared" si="7"/>
        <v>0.17</v>
      </c>
      <c r="G51" s="14">
        <f t="shared" si="7"/>
        <v>0.17</v>
      </c>
      <c r="H51" s="14">
        <f t="shared" si="7"/>
        <v>0.17</v>
      </c>
      <c r="I51" s="14">
        <f t="shared" si="7"/>
        <v>0.17</v>
      </c>
      <c r="J51" s="14">
        <f t="shared" si="7"/>
        <v>0.17</v>
      </c>
      <c r="K51" s="14">
        <f t="shared" si="7"/>
        <v>0.17</v>
      </c>
      <c r="L51" s="14">
        <f t="shared" si="7"/>
        <v>0.17</v>
      </c>
      <c r="M51" s="14">
        <f t="shared" si="7"/>
        <v>0.17</v>
      </c>
      <c r="N51" s="14">
        <f t="shared" si="7"/>
        <v>0.17</v>
      </c>
    </row>
    <row r="52" spans="1:14" ht="16.5" x14ac:dyDescent="0.3">
      <c r="A52" s="61" t="s">
        <v>61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4"/>
    </row>
    <row r="53" spans="1:14" ht="331.5" customHeight="1" x14ac:dyDescent="0.3">
      <c r="A53" s="60"/>
      <c r="B53" s="42"/>
      <c r="C53" s="42"/>
      <c r="D53" s="42"/>
      <c r="E53" s="42"/>
      <c r="F53" s="42"/>
      <c r="G53" s="42"/>
      <c r="H53" s="38"/>
      <c r="I53" s="68"/>
      <c r="J53" s="69"/>
      <c r="K53" s="69"/>
      <c r="L53" s="69"/>
      <c r="M53" s="69"/>
      <c r="N53" s="70"/>
    </row>
    <row r="54" spans="1:14" ht="9" customHeight="1" x14ac:dyDescent="0.3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</row>
    <row r="55" spans="1:14" ht="16.5" customHeight="1" x14ac:dyDescent="0.3">
      <c r="A55" s="15" t="s">
        <v>62</v>
      </c>
      <c r="B55" s="83" t="s">
        <v>2</v>
      </c>
      <c r="C55" s="31"/>
      <c r="D55" s="31"/>
      <c r="E55" s="31"/>
      <c r="F55" s="31"/>
      <c r="G55" s="31"/>
      <c r="H55" s="25"/>
      <c r="I55" s="84" t="s">
        <v>63</v>
      </c>
      <c r="J55" s="40"/>
      <c r="K55" s="40"/>
      <c r="L55" s="40"/>
      <c r="M55" s="40"/>
      <c r="N55" s="34"/>
    </row>
    <row r="56" spans="1:14" ht="16.5" customHeight="1" x14ac:dyDescent="0.3">
      <c r="A56" s="47">
        <v>2021</v>
      </c>
      <c r="B56" s="72" t="s">
        <v>77</v>
      </c>
      <c r="C56" s="72"/>
      <c r="D56" s="72"/>
      <c r="E56" s="72"/>
      <c r="F56" s="72"/>
      <c r="G56" s="72"/>
      <c r="H56" s="85"/>
      <c r="I56" s="86" t="s">
        <v>88</v>
      </c>
      <c r="J56" s="86"/>
      <c r="K56" s="86"/>
      <c r="L56" s="86"/>
      <c r="M56" s="86"/>
      <c r="N56" s="86"/>
    </row>
    <row r="57" spans="1:14" ht="16.5" customHeight="1" x14ac:dyDescent="0.3">
      <c r="A57" s="87"/>
      <c r="B57" s="72" t="s">
        <v>75</v>
      </c>
      <c r="C57" s="73"/>
      <c r="D57" s="73"/>
      <c r="E57" s="73"/>
      <c r="F57" s="73"/>
      <c r="G57" s="73"/>
      <c r="H57" s="75"/>
      <c r="I57" s="86"/>
      <c r="J57" s="86"/>
      <c r="K57" s="86"/>
      <c r="L57" s="86"/>
      <c r="M57" s="86"/>
      <c r="N57" s="86"/>
    </row>
    <row r="58" spans="1:14" ht="33.75" customHeight="1" x14ac:dyDescent="0.3">
      <c r="A58" s="87"/>
      <c r="B58" s="64" t="s">
        <v>76</v>
      </c>
      <c r="C58" s="65"/>
      <c r="D58" s="65"/>
      <c r="E58" s="65"/>
      <c r="F58" s="65"/>
      <c r="G58" s="65"/>
      <c r="H58" s="74"/>
      <c r="I58" s="86"/>
      <c r="J58" s="86"/>
      <c r="K58" s="86"/>
      <c r="L58" s="86"/>
      <c r="M58" s="86"/>
      <c r="N58" s="86"/>
    </row>
    <row r="59" spans="1:14" ht="33.75" customHeight="1" x14ac:dyDescent="0.3">
      <c r="A59" s="88"/>
      <c r="B59" s="64" t="s">
        <v>84</v>
      </c>
      <c r="C59" s="65"/>
      <c r="D59" s="65"/>
      <c r="E59" s="65"/>
      <c r="F59" s="65"/>
      <c r="G59" s="65"/>
      <c r="H59" s="74"/>
      <c r="I59" s="86"/>
      <c r="J59" s="86"/>
      <c r="K59" s="86"/>
      <c r="L59" s="86"/>
      <c r="M59" s="86"/>
      <c r="N59" s="86"/>
    </row>
    <row r="60" spans="1:14" ht="16.5" customHeight="1" x14ac:dyDescent="0.3">
      <c r="A60" s="47">
        <v>2022</v>
      </c>
      <c r="B60" s="72" t="s">
        <v>78</v>
      </c>
      <c r="C60" s="73"/>
      <c r="D60" s="73"/>
      <c r="E60" s="73"/>
      <c r="F60" s="73"/>
      <c r="G60" s="73"/>
      <c r="H60" s="75"/>
      <c r="I60" s="72" t="s">
        <v>87</v>
      </c>
      <c r="J60" s="72"/>
      <c r="K60" s="72"/>
      <c r="L60" s="72"/>
      <c r="M60" s="72"/>
      <c r="N60" s="72"/>
    </row>
    <row r="61" spans="1:14" ht="16.5" customHeight="1" x14ac:dyDescent="0.3">
      <c r="A61" s="87"/>
      <c r="B61" s="72" t="s">
        <v>80</v>
      </c>
      <c r="C61" s="73"/>
      <c r="D61" s="73"/>
      <c r="E61" s="73"/>
      <c r="F61" s="73"/>
      <c r="G61" s="73"/>
      <c r="H61" s="75"/>
      <c r="I61" s="72"/>
      <c r="J61" s="72"/>
      <c r="K61" s="72"/>
      <c r="L61" s="72"/>
      <c r="M61" s="72"/>
      <c r="N61" s="72"/>
    </row>
    <row r="62" spans="1:14" ht="45.75" customHeight="1" x14ac:dyDescent="0.3">
      <c r="A62" s="87"/>
      <c r="B62" s="64" t="s">
        <v>81</v>
      </c>
      <c r="C62" s="65"/>
      <c r="D62" s="65"/>
      <c r="E62" s="65"/>
      <c r="F62" s="65"/>
      <c r="G62" s="65"/>
      <c r="H62" s="74"/>
      <c r="I62" s="72"/>
      <c r="J62" s="72"/>
      <c r="K62" s="72"/>
      <c r="L62" s="72"/>
      <c r="M62" s="72"/>
      <c r="N62" s="72"/>
    </row>
    <row r="63" spans="1:14" ht="29.25" customHeight="1" x14ac:dyDescent="0.3">
      <c r="A63" s="88"/>
      <c r="B63" s="64" t="s">
        <v>85</v>
      </c>
      <c r="C63" s="65"/>
      <c r="D63" s="65"/>
      <c r="E63" s="65"/>
      <c r="F63" s="65"/>
      <c r="G63" s="65"/>
      <c r="H63" s="74"/>
      <c r="I63" s="72"/>
      <c r="J63" s="72"/>
      <c r="K63" s="72"/>
      <c r="L63" s="72"/>
      <c r="M63" s="72"/>
      <c r="N63" s="72"/>
    </row>
    <row r="64" spans="1:14" ht="15" customHeight="1" x14ac:dyDescent="0.3">
      <c r="A64" s="47">
        <v>2023</v>
      </c>
      <c r="B64" s="72" t="s">
        <v>79</v>
      </c>
      <c r="C64" s="73"/>
      <c r="D64" s="73"/>
      <c r="E64" s="73"/>
      <c r="F64" s="73"/>
      <c r="G64" s="73"/>
      <c r="H64" s="75"/>
      <c r="I64" s="86" t="s">
        <v>89</v>
      </c>
      <c r="J64" s="86"/>
      <c r="K64" s="86"/>
      <c r="L64" s="86"/>
      <c r="M64" s="86"/>
      <c r="N64" s="86"/>
    </row>
    <row r="65" spans="1:14" ht="15" customHeight="1" x14ac:dyDescent="0.3">
      <c r="A65" s="87"/>
      <c r="B65" s="63" t="s">
        <v>82</v>
      </c>
      <c r="C65" s="63"/>
      <c r="D65" s="63"/>
      <c r="E65" s="63"/>
      <c r="F65" s="63"/>
      <c r="G65" s="63"/>
      <c r="H65" s="76"/>
      <c r="I65" s="86"/>
      <c r="J65" s="86"/>
      <c r="K65" s="86"/>
      <c r="L65" s="86"/>
      <c r="M65" s="86"/>
      <c r="N65" s="86"/>
    </row>
    <row r="66" spans="1:14" ht="51.75" customHeight="1" x14ac:dyDescent="0.3">
      <c r="A66" s="87"/>
      <c r="B66" s="64" t="s">
        <v>83</v>
      </c>
      <c r="C66" s="65"/>
      <c r="D66" s="65"/>
      <c r="E66" s="65"/>
      <c r="F66" s="65"/>
      <c r="G66" s="65"/>
      <c r="H66" s="74"/>
      <c r="I66" s="86"/>
      <c r="J66" s="86"/>
      <c r="K66" s="86"/>
      <c r="L66" s="86"/>
      <c r="M66" s="86"/>
      <c r="N66" s="86"/>
    </row>
    <row r="67" spans="1:14" ht="67.5" customHeight="1" x14ac:dyDescent="0.3">
      <c r="A67" s="88"/>
      <c r="B67" s="64" t="s">
        <v>86</v>
      </c>
      <c r="C67" s="65"/>
      <c r="D67" s="65"/>
      <c r="E67" s="65"/>
      <c r="F67" s="65"/>
      <c r="G67" s="65"/>
      <c r="H67" s="74"/>
      <c r="I67" s="86"/>
      <c r="J67" s="86"/>
      <c r="K67" s="86"/>
      <c r="L67" s="86"/>
      <c r="M67" s="86"/>
      <c r="N67" s="86"/>
    </row>
    <row r="68" spans="1:14" ht="15" customHeight="1" x14ac:dyDescent="0.3">
      <c r="A68" s="89">
        <v>2024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 ht="15" customHeight="1" x14ac:dyDescent="0.3">
      <c r="A69" s="66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 ht="15" customHeight="1" x14ac:dyDescent="0.3">
      <c r="A70" s="66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 ht="15" customHeight="1" x14ac:dyDescent="0.3">
      <c r="A71" s="67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 ht="15" customHeight="1" x14ac:dyDescent="0.3">
      <c r="A72" s="41"/>
      <c r="B72" s="41"/>
      <c r="C72" s="41"/>
      <c r="D72" s="41"/>
      <c r="E72" s="41"/>
      <c r="F72" s="41"/>
      <c r="G72" s="41"/>
      <c r="H72" s="41"/>
    </row>
    <row r="73" spans="1:14" ht="15" customHeight="1" x14ac:dyDescent="0.3">
      <c r="A73" s="41"/>
      <c r="B73" s="41"/>
      <c r="C73" s="41"/>
      <c r="D73" s="41"/>
      <c r="E73" s="41"/>
      <c r="F73" s="41"/>
      <c r="G73" s="41"/>
      <c r="H73" s="41"/>
    </row>
    <row r="74" spans="1:14" ht="15" customHeight="1" x14ac:dyDescent="0.3">
      <c r="A74" s="41"/>
      <c r="B74" s="41"/>
      <c r="C74" s="41"/>
      <c r="D74" s="41"/>
      <c r="E74" s="41"/>
      <c r="F74" s="41"/>
      <c r="G74" s="41"/>
      <c r="H74" s="41"/>
    </row>
    <row r="75" spans="1:14" ht="15" customHeight="1" x14ac:dyDescent="0.3">
      <c r="A75" s="41"/>
      <c r="B75" s="41"/>
      <c r="C75" s="41"/>
      <c r="D75" s="41"/>
      <c r="E75" s="41"/>
      <c r="F75" s="41"/>
      <c r="G75" s="41"/>
      <c r="H75" s="41"/>
    </row>
    <row r="76" spans="1:14" ht="15" customHeight="1" x14ac:dyDescent="0.3">
      <c r="A76" s="41"/>
      <c r="B76" s="41"/>
      <c r="C76" s="41"/>
      <c r="D76" s="41"/>
      <c r="E76" s="41"/>
      <c r="F76" s="41"/>
      <c r="G76" s="41"/>
      <c r="H76" s="41"/>
    </row>
    <row r="77" spans="1:14" ht="15" customHeight="1" x14ac:dyDescent="0.3">
      <c r="A77" s="41"/>
      <c r="B77" s="41"/>
      <c r="C77" s="41"/>
      <c r="D77" s="41"/>
      <c r="E77" s="41"/>
      <c r="F77" s="41"/>
      <c r="G77" s="41"/>
      <c r="H77" s="41"/>
    </row>
  </sheetData>
  <mergeCells count="87">
    <mergeCell ref="A75:H75"/>
    <mergeCell ref="A76:H76"/>
    <mergeCell ref="A77:H77"/>
    <mergeCell ref="A72:H72"/>
    <mergeCell ref="A73:H73"/>
    <mergeCell ref="A74:H74"/>
    <mergeCell ref="I64:N67"/>
    <mergeCell ref="I68:N71"/>
    <mergeCell ref="A56:A59"/>
    <mergeCell ref="A60:A63"/>
    <mergeCell ref="A64:A67"/>
    <mergeCell ref="A68:A71"/>
    <mergeCell ref="A54:N54"/>
    <mergeCell ref="B61:H61"/>
    <mergeCell ref="B62:H62"/>
    <mergeCell ref="B58:H58"/>
    <mergeCell ref="B59:H59"/>
    <mergeCell ref="B60:H60"/>
    <mergeCell ref="B55:H55"/>
    <mergeCell ref="I55:N55"/>
    <mergeCell ref="B57:H57"/>
    <mergeCell ref="B56:H56"/>
    <mergeCell ref="I60:N63"/>
    <mergeCell ref="I56:N59"/>
    <mergeCell ref="F12:F13"/>
    <mergeCell ref="F14:F15"/>
    <mergeCell ref="F16:F17"/>
    <mergeCell ref="F18:F19"/>
    <mergeCell ref="G14:N15"/>
    <mergeCell ref="A22:B22"/>
    <mergeCell ref="G16:N17"/>
    <mergeCell ref="G18:N19"/>
    <mergeCell ref="C20:N20"/>
    <mergeCell ref="A16:B17"/>
    <mergeCell ref="A18:B19"/>
    <mergeCell ref="A20:B20"/>
    <mergeCell ref="C21:L21"/>
    <mergeCell ref="C22:F22"/>
    <mergeCell ref="G22:H22"/>
    <mergeCell ref="I22:N22"/>
    <mergeCell ref="C10:D10"/>
    <mergeCell ref="A10:B10"/>
    <mergeCell ref="A11:B11"/>
    <mergeCell ref="A12:B13"/>
    <mergeCell ref="A21:B21"/>
    <mergeCell ref="A14:B15"/>
    <mergeCell ref="A52:N52"/>
    <mergeCell ref="A1:B3"/>
    <mergeCell ref="C1:M3"/>
    <mergeCell ref="A4:N4"/>
    <mergeCell ref="A5:B5"/>
    <mergeCell ref="C5:N5"/>
    <mergeCell ref="A6:N6"/>
    <mergeCell ref="A7:N7"/>
    <mergeCell ref="A8:B8"/>
    <mergeCell ref="G12:N13"/>
    <mergeCell ref="G10:H10"/>
    <mergeCell ref="I10:N10"/>
    <mergeCell ref="C11:N11"/>
    <mergeCell ref="C8:N8"/>
    <mergeCell ref="A9:B9"/>
    <mergeCell ref="C9:N9"/>
    <mergeCell ref="I53:N53"/>
    <mergeCell ref="A53:H53"/>
    <mergeCell ref="C23:F23"/>
    <mergeCell ref="A25:N25"/>
    <mergeCell ref="A32:N32"/>
    <mergeCell ref="A23:B23"/>
    <mergeCell ref="G23:H23"/>
    <mergeCell ref="I23:J23"/>
    <mergeCell ref="K23:L23"/>
    <mergeCell ref="M23:N23"/>
    <mergeCell ref="A31:N31"/>
    <mergeCell ref="A38:N38"/>
    <mergeCell ref="A45:N45"/>
    <mergeCell ref="A24:N24"/>
    <mergeCell ref="A39:N39"/>
    <mergeCell ref="A46:N46"/>
    <mergeCell ref="B68:H68"/>
    <mergeCell ref="B69:H69"/>
    <mergeCell ref="B70:H70"/>
    <mergeCell ref="B71:H71"/>
    <mergeCell ref="B63:H63"/>
    <mergeCell ref="B64:H64"/>
    <mergeCell ref="B65:H65"/>
    <mergeCell ref="B66:H66"/>
    <mergeCell ref="B67:H67"/>
  </mergeCells>
  <conditionalFormatting sqref="B29:N29">
    <cfRule type="cellIs" dxfId="13" priority="1" operator="greaterThan">
      <formula>B30</formula>
    </cfRule>
    <cfRule type="cellIs" dxfId="12" priority="2" operator="lessThanOrEqual">
      <formula>B30</formula>
    </cfRule>
  </conditionalFormatting>
  <conditionalFormatting sqref="B36:N36">
    <cfRule type="cellIs" dxfId="11" priority="3" operator="greaterThan">
      <formula>B37</formula>
    </cfRule>
    <cfRule type="cellIs" dxfId="10" priority="4" operator="lessThanOrEqual">
      <formula>B37</formula>
    </cfRule>
  </conditionalFormatting>
  <conditionalFormatting sqref="B43:N43">
    <cfRule type="cellIs" dxfId="9" priority="5" operator="greaterThan">
      <formula>B44</formula>
    </cfRule>
    <cfRule type="cellIs" dxfId="8" priority="6" operator="lessThanOrEqual">
      <formula>B44</formula>
    </cfRule>
  </conditionalFormatting>
  <conditionalFormatting sqref="B50:N50">
    <cfRule type="cellIs" dxfId="7" priority="7" operator="greaterThan">
      <formula>B51</formula>
    </cfRule>
    <cfRule type="cellIs" dxfId="6" priority="8" operator="lessThanOrEqual">
      <formula>B51</formula>
    </cfRule>
  </conditionalFormatting>
  <conditionalFormatting sqref="N29">
    <cfRule type="cellIs" dxfId="5" priority="9" operator="greaterThan">
      <formula>N30</formula>
    </cfRule>
    <cfRule type="cellIs" dxfId="4" priority="10" operator="lessThanOrEqual">
      <formula>N30</formula>
    </cfRule>
  </conditionalFormatting>
  <conditionalFormatting sqref="N36">
    <cfRule type="cellIs" dxfId="3" priority="11" operator="greaterThan">
      <formula>N37</formula>
    </cfRule>
    <cfRule type="cellIs" dxfId="2" priority="12" operator="lessThanOrEqual">
      <formula>N37</formula>
    </cfRule>
  </conditionalFormatting>
  <conditionalFormatting sqref="N50">
    <cfRule type="cellIs" dxfId="1" priority="13" operator="greaterThan">
      <formula>N51</formula>
    </cfRule>
    <cfRule type="cellIs" dxfId="0" priority="14" operator="lessThanOrEqual">
      <formula>N51</formula>
    </cfRule>
  </conditionalFormatting>
  <pageMargins left="0.7" right="0.7" top="0.75" bottom="0.75" header="0" footer="0"/>
  <pageSetup scale="2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7" r:id="rId4" name="Check Box 41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5" name="Check Box 42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6" name="Check Box 43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7" name="Check Box 44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8" name="Check Box 45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9" name="Check Box 46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0" name="Check Box 47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1" name="Check Box 48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2" name="Check Box 49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3" name="Check Box 50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4" name="Check Box 51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5" name="Check Box 52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6" name="Check Box 53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7" name="Check Box 54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8" name="Check Box 55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9" name="Check Box 56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20" name="Check Box 57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21" name="Check Box 58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22" name="Check Box 59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23" name="Check Box 60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4" name="Check Box 61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5" name="Check Box 62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6" name="Check Box 63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7" name="Check Box 64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8" name="Check Box 65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9" name="Check Box 66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30" name="Check Box 67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31" name="Check Box 68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32" name="Check Box 69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33" name="Check Box 70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34" name="Check Box 71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35" name="Check Box 72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6" name="Check Box 73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37" name="Check Box 74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38" name="Check Box 75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9" name="Check Box 76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0" name="Check Box 77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1" name="Check Box 78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2" name="Check Box 79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3" name="Check Box 80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0</xdr:rowOff>
                  </from>
                  <to>
                    <xdr:col>8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APROVECH. RES. ORGANICOS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Morales Guerra</dc:creator>
  <cp:lastModifiedBy>SEBASTIAN FLOREZ PATINO</cp:lastModifiedBy>
  <dcterms:created xsi:type="dcterms:W3CDTF">2019-11-19T15:13:39Z</dcterms:created>
  <dcterms:modified xsi:type="dcterms:W3CDTF">2024-10-04T22:04:24Z</dcterms:modified>
</cp:coreProperties>
</file>